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<sst xmlns="http://schemas.openxmlformats.org/spreadsheetml/2006/main" count="45" uniqueCount="38">
  <si>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</si>
  <si>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</si>
  <si>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</si>
  <si>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</si>
  <si>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</si>
  <si>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</si>
  <si>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</si>
  <si>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</si>
  <si>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</si>
  <si>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</si>
  <si>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</si>
  <si>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</si>
  <si>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</si>
  <si>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</si>
  <si>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</si>
  <si>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</si>
  <si>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</si>
  <si>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</si>
  <si>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</si>
  <si>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</si>
  <si>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</si>
  <si>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</si>
  <si>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</si>
  <si>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</si>
  <si>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</si>
  <si>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(Please complete the highlighted boxes.)</t>
  </si>
  <si>
    <t>2021/22</t>
  </si>
  <si>
    <t>2022/23</t>
  </si>
  <si>
    <t>Calor Gas fund</t>
  </si>
  <si>
    <t>This is less than x2 precept and we are actively looking at projects to bring the reserves down further</t>
  </si>
  <si>
    <t>This was due to a modernising of the playground - £4258, renewing dog waste bins £540, conducting a speed survey via NYCC £396. The remaining balance were expenses covered under the precept ( £2331)</t>
  </si>
  <si>
    <t>Grants were applied for this year.  A grant of £4280 towards playground; £338 towards dog bins.  On top of which we received £174 from the district council which was allocated form suplus Platinum Jubilee funds. A VAT reclaim of £193, £130 from sale of old playground equipment and the residual £74 came from interest on accounts and audit adjustment</t>
  </si>
  <si>
    <t>Newton le Willows Parish Council</t>
  </si>
  <si>
    <r>
      <t>County area (local councils and parish meetings only):</t>
    </r>
    <r>
      <rPr>
        <b/>
        <sz val="12"/>
        <color indexed="8"/>
        <rFont val="Arial"/>
        <family val="2"/>
      </rPr>
      <t xml:space="preserve"> </t>
    </r>
  </si>
  <si>
    <r>
      <t xml:space="preserve">Insert figures from Section 2 of the AGAR in all </t>
    </r>
    <r>
      <rPr>
        <b/>
        <u val="single"/>
        <sz val="12"/>
        <color indexed="62"/>
        <rFont val="Arial"/>
        <family val="2"/>
      </rPr>
      <t>Blue</t>
    </r>
    <r>
      <rPr>
        <b/>
        <sz val="12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</si>
  <si>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2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2"/>
        <color indexed="10"/>
        <rFont val="Arial"/>
        <family val="2"/>
      </rPr>
      <t>New from 2020/21 onwards:</t>
    </r>
    <r>
      <rPr>
        <sz val="12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</si>
  <si>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r>
      <t xml:space="preserve">Automatic responses trigger below based on figures input, </t>
    </r>
    <r>
      <rPr>
        <b/>
        <sz val="12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</si>
  <si>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 val="single"/>
        <sz val="12"/>
        <color indexed="8"/>
        <rFont val="Arial"/>
        <family val="2"/>
      </rPr>
      <t>(must include narrative and supporting figures)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</si>
</sst>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62"/>
      <name val="Arial"/>
      <family val="2"/>
    </font>
    <font>
      <sz val="12"/>
      <color indexed="8"/>
      <name val="Symbol"/>
      <family val="1"/>
    </font>
    <font>
      <b/>
      <u val="single"/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ymbol"/>
      <family val="1"/>
    </font>
    <font>
      <b/>
      <sz val="12"/>
      <color rgb="FFFF0000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20" fillId="0" borderId="0" xfId="0" applyFont="1" applyAlignment="1">
      <alignment vertical="top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 vertical="center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0" fontId="47" fillId="33" borderId="0" xfId="0" applyFont="1" applyFill="1" applyAlignment="1">
      <alignment/>
    </xf>
    <xf numFmtId="0" fontId="23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indent="2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7" fillId="34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7" fillId="0" borderId="0" xfId="0" applyFont="1" applyAlignment="1">
      <alignment horizontal="left" vertical="center"/>
    </xf>
    <xf numFmtId="3" fontId="20" fillId="35" borderId="11" xfId="0" applyNumberFormat="1" applyFont="1" applyFill="1" applyBorder="1" applyAlignment="1" applyProtection="1">
      <alignment horizontal="center"/>
      <protection locked="0"/>
    </xf>
    <xf numFmtId="3" fontId="47" fillId="0" borderId="0" xfId="0" applyNumberFormat="1" applyFont="1" applyAlignment="1">
      <alignment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wrapText="1"/>
    </xf>
    <xf numFmtId="0" fontId="47" fillId="0" borderId="12" xfId="0" applyFont="1" applyBorder="1" applyAlignment="1">
      <alignment wrapText="1"/>
    </xf>
    <xf numFmtId="10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" fontId="20" fillId="36" borderId="11" xfId="0" applyNumberFormat="1" applyFont="1" applyFill="1" applyBorder="1" applyAlignment="1" applyProtection="1">
      <alignment horizontal="center"/>
      <protection locked="0"/>
    </xf>
    <xf numFmtId="0" fontId="47" fillId="37" borderId="10" xfId="0" applyFont="1" applyFill="1" applyBorder="1" applyAlignment="1">
      <alignment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3" fontId="20" fillId="0" borderId="0" xfId="0" applyNumberFormat="1" applyFont="1" applyFill="1" applyBorder="1" applyAlignment="1" applyProtection="1">
      <alignment horizontal="center"/>
      <protection locked="0"/>
    </xf>
    <xf numFmtId="10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8" fillId="38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50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9" borderId="0" xfId="0" applyFont="1" applyFill="1" applyAlignment="1">
      <alignment/>
    </xf>
    <xf numFmtId="0" fontId="52" fillId="0" borderId="13" xfId="0" applyFont="1" applyBorder="1" applyAlignment="1">
      <alignment/>
    </xf>
    <xf numFmtId="0" fontId="51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="80" zoomScaleNormal="80" zoomScalePageLayoutView="0" workbookViewId="0" topLeftCell="A10">
      <selection activeCell="N21" sqref="N21"/>
    </sheetView>
  </sheetViews>
  <sheetFormatPr defaultColWidth="9.140625" defaultRowHeight="15"/>
  <cols>
    <col min="1" max="1" width="10.8515625" style="1" customWidth="1"/>
    <col min="2" max="2" width="9.140625" style="1" customWidth="1"/>
    <col min="3" max="3" width="19.8515625" style="1" customWidth="1"/>
    <col min="4" max="4" width="10.00390625" style="1" customWidth="1"/>
    <col min="5" max="5" width="3.28125" style="1" customWidth="1"/>
    <col min="6" max="6" width="14.28125" style="1" customWidth="1"/>
    <col min="7" max="7" width="14.8515625" style="1" customWidth="1"/>
    <col min="8" max="8" width="19.140625" style="1" customWidth="1"/>
    <col min="9" max="9" width="9.140625" style="1" hidden="1" customWidth="1"/>
    <col min="10" max="10" width="1.57421875" style="1" customWidth="1"/>
    <col min="11" max="11" width="7.140625" style="1" customWidth="1"/>
    <col min="12" max="12" width="16.8515625" style="1" customWidth="1"/>
    <col min="13" max="13" width="35.00390625" style="2" customWidth="1"/>
    <col min="14" max="14" width="136.7109375" style="1" customWidth="1"/>
    <col min="15" max="22" width="9.140625" style="3" customWidth="1"/>
    <col min="23" max="16384" width="9.140625" style="1" customWidth="1"/>
  </cols>
  <sheetData>
    <row r="1" spans="1:18" ht="18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2"/>
      <c r="N1" s="13"/>
      <c r="O1" s="7"/>
      <c r="P1" s="7"/>
      <c r="Q1" s="7"/>
      <c r="R1" s="7"/>
    </row>
    <row r="2" spans="1:18" ht="18">
      <c r="A2" s="13" t="s">
        <v>16</v>
      </c>
      <c r="B2" s="14"/>
      <c r="C2" s="15"/>
      <c r="D2" s="14"/>
      <c r="E2" s="14"/>
      <c r="F2" s="14" t="s">
        <v>32</v>
      </c>
      <c r="G2" s="14"/>
      <c r="H2" s="14"/>
      <c r="I2" s="14"/>
      <c r="J2" s="14"/>
      <c r="K2" s="14"/>
      <c r="L2" s="11"/>
      <c r="M2" s="12"/>
      <c r="N2" s="13"/>
      <c r="O2" s="7"/>
      <c r="P2" s="7"/>
      <c r="Q2" s="7"/>
      <c r="R2" s="7"/>
    </row>
    <row r="3" spans="1:18" ht="14.25" customHeight="1">
      <c r="A3" s="13" t="s">
        <v>33</v>
      </c>
      <c r="B3" s="13"/>
      <c r="C3" s="16"/>
      <c r="D3" s="13"/>
      <c r="E3" s="13"/>
      <c r="F3" s="13"/>
      <c r="G3" s="13"/>
      <c r="H3" s="13"/>
      <c r="I3" s="13"/>
      <c r="J3" s="13"/>
      <c r="K3" s="13"/>
      <c r="L3" s="11"/>
      <c r="M3" s="12"/>
      <c r="N3" s="13"/>
      <c r="O3" s="7"/>
      <c r="P3" s="7"/>
      <c r="Q3" s="7"/>
      <c r="R3" s="7"/>
    </row>
    <row r="4" spans="1:18" ht="18">
      <c r="A4" s="17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3"/>
      <c r="O4" s="7"/>
      <c r="P4" s="7"/>
      <c r="Q4" s="7"/>
      <c r="R4" s="7"/>
    </row>
    <row r="5" spans="1:18" ht="105.75" customHeight="1">
      <c r="A5" s="18" t="s">
        <v>35</v>
      </c>
      <c r="B5" s="19"/>
      <c r="C5" s="19"/>
      <c r="D5" s="19"/>
      <c r="E5" s="19"/>
      <c r="F5" s="19"/>
      <c r="G5" s="19"/>
      <c r="H5" s="19"/>
      <c r="I5" s="13"/>
      <c r="J5" s="13"/>
      <c r="K5" s="13"/>
      <c r="L5" s="13"/>
      <c r="M5" s="12"/>
      <c r="N5" s="13"/>
      <c r="O5" s="7"/>
      <c r="P5" s="7"/>
      <c r="Q5" s="7"/>
      <c r="R5" s="7"/>
    </row>
    <row r="6" spans="1:18" ht="18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2"/>
      <c r="N6" s="13"/>
      <c r="O6" s="7"/>
      <c r="P6" s="7"/>
      <c r="Q6" s="7"/>
      <c r="R6" s="7"/>
    </row>
    <row r="7" spans="1:18" ht="18">
      <c r="A7" s="20"/>
      <c r="B7" s="13"/>
      <c r="C7" s="13"/>
      <c r="D7" s="21"/>
      <c r="E7" s="13"/>
      <c r="F7" s="21"/>
      <c r="G7" s="13"/>
      <c r="H7" s="13"/>
      <c r="I7" s="13"/>
      <c r="J7" s="13"/>
      <c r="K7" s="13"/>
      <c r="L7" s="13"/>
      <c r="M7" s="12"/>
      <c r="N7" s="22"/>
      <c r="O7" s="7"/>
      <c r="P7" s="7"/>
      <c r="Q7" s="7"/>
      <c r="R7" s="7"/>
    </row>
    <row r="8" spans="1:18" ht="61.5">
      <c r="A8" s="13"/>
      <c r="B8" s="13"/>
      <c r="C8" s="13"/>
      <c r="D8" s="23" t="s">
        <v>26</v>
      </c>
      <c r="E8" s="22"/>
      <c r="F8" s="23" t="s">
        <v>27</v>
      </c>
      <c r="G8" s="23" t="s">
        <v>0</v>
      </c>
      <c r="H8" s="23" t="s">
        <v>0</v>
      </c>
      <c r="I8" s="23"/>
      <c r="J8" s="23"/>
      <c r="K8" s="23"/>
      <c r="L8" s="24" t="s">
        <v>14</v>
      </c>
      <c r="M8" s="25" t="s">
        <v>36</v>
      </c>
      <c r="N8" s="26" t="s">
        <v>37</v>
      </c>
      <c r="O8" s="7"/>
      <c r="P8" s="7"/>
      <c r="Q8" s="7"/>
      <c r="R8" s="7"/>
    </row>
    <row r="9" spans="1:18" ht="18">
      <c r="A9" s="13"/>
      <c r="B9" s="13"/>
      <c r="C9" s="13"/>
      <c r="D9" s="23" t="s">
        <v>1</v>
      </c>
      <c r="E9" s="22"/>
      <c r="F9" s="23" t="s">
        <v>1</v>
      </c>
      <c r="G9" s="23" t="s">
        <v>1</v>
      </c>
      <c r="H9" s="23" t="s">
        <v>13</v>
      </c>
      <c r="I9" s="23"/>
      <c r="J9" s="23"/>
      <c r="K9" s="22"/>
      <c r="L9" s="22"/>
      <c r="M9" s="12"/>
      <c r="N9" s="12"/>
      <c r="O9" s="7"/>
      <c r="P9" s="7"/>
      <c r="Q9" s="7"/>
      <c r="R9" s="7"/>
    </row>
    <row r="10" spans="1:18" ht="22.5" customHeight="1" thickBot="1">
      <c r="A10" s="13"/>
      <c r="B10" s="13"/>
      <c r="C10" s="13"/>
      <c r="D10" s="21"/>
      <c r="E10" s="21"/>
      <c r="F10" s="13"/>
      <c r="G10" s="13"/>
      <c r="H10" s="13"/>
      <c r="I10" s="13"/>
      <c r="J10" s="13"/>
      <c r="K10" s="13"/>
      <c r="L10" s="13"/>
      <c r="M10" s="12"/>
      <c r="N10" s="12"/>
      <c r="O10" s="7"/>
      <c r="P10" s="7"/>
      <c r="Q10" s="7"/>
      <c r="R10" s="7"/>
    </row>
    <row r="11" spans="1:18" ht="44.25" customHeight="1" thickBot="1">
      <c r="A11" s="27" t="s">
        <v>2</v>
      </c>
      <c r="B11" s="27"/>
      <c r="C11" s="27"/>
      <c r="D11" s="28">
        <v>8138</v>
      </c>
      <c r="E11" s="13"/>
      <c r="F11" s="28">
        <v>7965</v>
      </c>
      <c r="G11" s="29"/>
      <c r="H11" s="13"/>
      <c r="I11" s="13"/>
      <c r="J11" s="13"/>
      <c r="K11" s="13"/>
      <c r="L11" s="13"/>
      <c r="M11" s="25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30"/>
      <c r="O11" s="7"/>
      <c r="P11" s="7"/>
      <c r="Q11" s="7"/>
      <c r="R11" s="7"/>
    </row>
    <row r="12" spans="1:18" ht="18.75" thickBot="1">
      <c r="A12" s="13"/>
      <c r="B12" s="13"/>
      <c r="C12" s="13"/>
      <c r="D12" s="29"/>
      <c r="E12" s="13"/>
      <c r="F12" s="29"/>
      <c r="G12" s="13"/>
      <c r="H12" s="13"/>
      <c r="I12" s="13"/>
      <c r="J12" s="13"/>
      <c r="K12" s="13"/>
      <c r="L12" s="13"/>
      <c r="M12" s="12"/>
      <c r="N12" s="12"/>
      <c r="O12" s="7"/>
      <c r="P12" s="7"/>
      <c r="Q12" s="7"/>
      <c r="R12" s="7"/>
    </row>
    <row r="13" spans="1:18" ht="31.5" customHeight="1" thickBot="1">
      <c r="A13" s="31" t="s">
        <v>18</v>
      </c>
      <c r="B13" s="32"/>
      <c r="C13" s="33"/>
      <c r="D13" s="28">
        <v>3160</v>
      </c>
      <c r="E13" s="13"/>
      <c r="F13" s="28">
        <v>3190</v>
      </c>
      <c r="G13" s="29">
        <f>F13-D13</f>
        <v>30</v>
      </c>
      <c r="H13" s="34">
        <f>IF((D13&gt;F13),(D13-F13)/D13,IF(D13&lt;F13,-(D13-F13)/D13,IF(D13=F13,0)))</f>
        <v>0.00949367088607595</v>
      </c>
      <c r="I13" s="13">
        <f>IF(D13-F13&lt;200,0,IF(D13-F13&gt;200,1,IF(D13-F13=200,1)))</f>
        <v>0</v>
      </c>
      <c r="J13" s="13">
        <f>IF(F13-D13&lt;200,0,IF(F13-D13&gt;200,1,IF(F13-D13=200,1)))</f>
        <v>0</v>
      </c>
      <c r="K13" s="21">
        <f>IF(H13&lt;0.15,0,IF(H13&gt;0.15,1,IF(H13=0.15,1)))</f>
        <v>0</v>
      </c>
      <c r="L13" s="21" t="str">
        <f>IF((H13&lt;15%)*AND(G13&lt;100000)*OR(G13&gt;-100000),"NO","YES")</f>
        <v>NO</v>
      </c>
      <c r="M13" s="25" t="str">
        <f>IF((L13="YES")*AND(I13+J13&lt;1),"Explanation not required, difference less than £200"," ")</f>
        <v> </v>
      </c>
      <c r="N13" s="30"/>
      <c r="O13" s="7"/>
      <c r="P13" s="7"/>
      <c r="Q13" s="7"/>
      <c r="R13" s="7"/>
    </row>
    <row r="14" spans="1:18" ht="18.75" thickBot="1">
      <c r="A14" s="13"/>
      <c r="B14" s="13"/>
      <c r="C14" s="13"/>
      <c r="D14" s="29"/>
      <c r="E14" s="13"/>
      <c r="F14" s="29"/>
      <c r="G14" s="29"/>
      <c r="H14" s="34"/>
      <c r="I14" s="13"/>
      <c r="J14" s="13"/>
      <c r="K14" s="21"/>
      <c r="L14" s="21"/>
      <c r="M14" s="12"/>
      <c r="N14" s="12"/>
      <c r="O14" s="7"/>
      <c r="P14" s="7"/>
      <c r="Q14" s="7"/>
      <c r="R14" s="7"/>
    </row>
    <row r="15" spans="1:18" ht="56.25" customHeight="1" thickBot="1">
      <c r="A15" s="35" t="s">
        <v>3</v>
      </c>
      <c r="B15" s="35"/>
      <c r="C15" s="35"/>
      <c r="D15" s="28">
        <v>306</v>
      </c>
      <c r="E15" s="13"/>
      <c r="F15" s="28">
        <v>5189</v>
      </c>
      <c r="G15" s="29">
        <f>F15-D15</f>
        <v>4883</v>
      </c>
      <c r="H15" s="34">
        <f>IF((D15&gt;F15),(D15-F15)/D15,IF(D15&lt;F15,-(D15-F15)/D15,IF(D15=F15,0)))</f>
        <v>15.957516339869281</v>
      </c>
      <c r="I15" s="13">
        <f>IF(D15-F15&lt;200,0,IF(D15-F15&gt;200,1,IF(D15-F15=200,1)))</f>
        <v>0</v>
      </c>
      <c r="J15" s="13">
        <f>IF(F15-D15&lt;200,0,IF(F15-D15&gt;200,1,IF(F15-D15=200,1)))</f>
        <v>1</v>
      </c>
      <c r="K15" s="21">
        <f>IF(H15&lt;0.15,0,IF(H15&gt;0.15,1,IF(H15=0.15,1)))</f>
        <v>1</v>
      </c>
      <c r="L15" s="21" t="str">
        <f>IF((H15&lt;15%)*AND(G15&lt;100000)*OR(G15&gt;-100000),"NO","YES")</f>
        <v>YES</v>
      </c>
      <c r="M15" s="25" t="str">
        <f>IF((L15="YES")*AND(I15+J15&lt;1),"Explanation not required, difference less than £200"," ")</f>
        <v> </v>
      </c>
      <c r="N15" s="30" t="s">
        <v>31</v>
      </c>
      <c r="O15" s="7"/>
      <c r="P15" s="7"/>
      <c r="Q15" s="7"/>
      <c r="R15" s="7"/>
    </row>
    <row r="16" spans="1:18" ht="18.75" thickBot="1">
      <c r="A16" s="13"/>
      <c r="B16" s="13"/>
      <c r="C16" s="13"/>
      <c r="D16" s="29"/>
      <c r="E16" s="13"/>
      <c r="F16" s="29"/>
      <c r="G16" s="29"/>
      <c r="H16" s="34"/>
      <c r="I16" s="13"/>
      <c r="J16" s="13"/>
      <c r="K16" s="21"/>
      <c r="L16" s="21"/>
      <c r="M16" s="12"/>
      <c r="N16" s="12"/>
      <c r="O16" s="7"/>
      <c r="P16" s="7"/>
      <c r="Q16" s="7"/>
      <c r="R16" s="7"/>
    </row>
    <row r="17" spans="1:18" ht="19.5" customHeight="1" thickBot="1">
      <c r="A17" s="35" t="s">
        <v>4</v>
      </c>
      <c r="B17" s="35"/>
      <c r="C17" s="35"/>
      <c r="D17" s="28">
        <v>1585</v>
      </c>
      <c r="E17" s="13"/>
      <c r="F17" s="28">
        <v>1603</v>
      </c>
      <c r="G17" s="29">
        <f>F17-D17</f>
        <v>18</v>
      </c>
      <c r="H17" s="34">
        <f>IF((D17&gt;F17),(D17-F17)/D17,IF(D17&lt;F17,-(D17-F17)/D17,IF(D17=F17,0)))</f>
        <v>0.011356466876971609</v>
      </c>
      <c r="I17" s="13">
        <f>IF(D17-F17&lt;200,0,IF(D17-F17&gt;200,1,IF(D17-F17=200,1)))</f>
        <v>0</v>
      </c>
      <c r="J17" s="13">
        <f>IF(F17-D17&lt;200,0,IF(F17-D17&gt;200,1,IF(F17-D17=200,1)))</f>
        <v>0</v>
      </c>
      <c r="K17" s="21">
        <f>IF(H17&lt;0.15,0,IF(H17&gt;0.15,1,IF(H17=0.15,1)))</f>
        <v>0</v>
      </c>
      <c r="L17" s="21" t="str">
        <f>IF((H17&lt;15%)*AND(G17&lt;100000)*OR(G17&gt;-100000),"NO","YES")</f>
        <v>NO</v>
      </c>
      <c r="M17" s="25" t="str">
        <f>IF((L17="YES")*AND(I17+J17&lt;1),"Explanation not required, difference less than £200"," ")</f>
        <v> </v>
      </c>
      <c r="N17" s="30"/>
      <c r="O17" s="7"/>
      <c r="P17" s="7"/>
      <c r="Q17" s="7"/>
      <c r="R17" s="7"/>
    </row>
    <row r="18" spans="1:18" ht="18.75" thickBot="1">
      <c r="A18" s="13"/>
      <c r="B18" s="13"/>
      <c r="C18" s="13"/>
      <c r="D18" s="29"/>
      <c r="E18" s="13"/>
      <c r="F18" s="29"/>
      <c r="G18" s="29"/>
      <c r="H18" s="34"/>
      <c r="I18" s="13"/>
      <c r="J18" s="13"/>
      <c r="K18" s="21"/>
      <c r="L18" s="21"/>
      <c r="M18" s="12"/>
      <c r="N18" s="12"/>
      <c r="O18" s="7"/>
      <c r="P18" s="7"/>
      <c r="Q18" s="7"/>
      <c r="R18" s="7"/>
    </row>
    <row r="19" spans="1:18" ht="19.5" customHeight="1" thickBot="1">
      <c r="A19" s="35" t="s">
        <v>7</v>
      </c>
      <c r="B19" s="35"/>
      <c r="C19" s="35"/>
      <c r="D19" s="28">
        <v>0</v>
      </c>
      <c r="E19" s="13"/>
      <c r="F19" s="28">
        <v>0</v>
      </c>
      <c r="G19" s="29">
        <f>F19-D19</f>
        <v>0</v>
      </c>
      <c r="H19" s="34">
        <f>IF((D19&gt;F19),(D19-F19)/D19,IF(D19&lt;F19,-(D19-F19)/D19,IF(D19=F19,0)))</f>
        <v>0</v>
      </c>
      <c r="I19" s="13">
        <f>IF(D19-F19&lt;200,0,IF(D19-F19&gt;200,1,IF(D19-F19=200,1)))</f>
        <v>0</v>
      </c>
      <c r="J19" s="13">
        <f>IF(F19-D19&lt;200,0,IF(F19-D19&gt;200,1,IF(F19-D19=200,1)))</f>
        <v>0</v>
      </c>
      <c r="K19" s="21">
        <f>IF(H19&lt;0.15,0,IF(H19&gt;0.15,1,IF(H19=0.15,1)))</f>
        <v>0</v>
      </c>
      <c r="L19" s="21" t="str">
        <f>IF((H19&lt;15%)*AND(G19&lt;100000)*OR(G19&gt;-100000),"NO","YES")</f>
        <v>NO</v>
      </c>
      <c r="M19" s="25" t="str">
        <f>IF((L19="YES")*AND(I19+J19&lt;1),"Explanation not required, difference less than £200"," ")</f>
        <v> </v>
      </c>
      <c r="N19" s="30"/>
      <c r="O19" s="7"/>
      <c r="P19" s="7"/>
      <c r="Q19" s="7"/>
      <c r="R19" s="7"/>
    </row>
    <row r="20" spans="1:18" ht="9" customHeight="1" thickBot="1">
      <c r="A20" s="13"/>
      <c r="B20" s="13"/>
      <c r="C20" s="13"/>
      <c r="D20" s="29"/>
      <c r="E20" s="13"/>
      <c r="F20" s="29"/>
      <c r="G20" s="29"/>
      <c r="H20" s="34"/>
      <c r="I20" s="13"/>
      <c r="J20" s="13"/>
      <c r="K20" s="21"/>
      <c r="L20" s="21"/>
      <c r="M20" s="12"/>
      <c r="N20" s="12"/>
      <c r="O20" s="7"/>
      <c r="P20" s="7"/>
      <c r="Q20" s="7"/>
      <c r="R20" s="7"/>
    </row>
    <row r="21" spans="1:18" ht="35.25" customHeight="1" thickBot="1">
      <c r="A21" s="35" t="s">
        <v>19</v>
      </c>
      <c r="B21" s="35"/>
      <c r="C21" s="35"/>
      <c r="D21" s="28">
        <v>2054</v>
      </c>
      <c r="E21" s="13"/>
      <c r="F21" s="28">
        <v>7525</v>
      </c>
      <c r="G21" s="29">
        <f>F21-D21</f>
        <v>5471</v>
      </c>
      <c r="H21" s="34">
        <f>IF((D21&gt;F21),(D21-F21)/D21,IF(D21&lt;F21,-(D21-F21)/D21,IF(D21=F21,0)))</f>
        <v>2.663583252190847</v>
      </c>
      <c r="I21" s="13">
        <f>IF(D21-F21&lt;200,0,IF(D21-F21&gt;200,1,IF(D21-F21=200,1)))</f>
        <v>0</v>
      </c>
      <c r="J21" s="13">
        <f>IF(F21-D21&lt;200,0,IF(F21-D21&gt;200,1,IF(F21-D21=200,1)))</f>
        <v>1</v>
      </c>
      <c r="K21" s="21">
        <f>IF(H21&lt;0.15,0,IF(H21&gt;0.15,1,IF(H21=0.15,1)))</f>
        <v>1</v>
      </c>
      <c r="L21" s="21" t="str">
        <f>IF((H21&lt;15%)*AND(G21&lt;100000)*OR(G21&gt;-100000),"NO","YES")</f>
        <v>YES</v>
      </c>
      <c r="M21" s="25" t="str">
        <f>IF((L21="YES")*AND(I21+J21&lt;1),"Explanation not required, difference less than £200"," ")</f>
        <v> </v>
      </c>
      <c r="N21" s="30" t="s">
        <v>30</v>
      </c>
      <c r="O21" s="7"/>
      <c r="P21" s="7"/>
      <c r="Q21" s="7"/>
      <c r="R21" s="7"/>
    </row>
    <row r="22" spans="1:18" ht="18.75" thickBot="1">
      <c r="A22" s="13"/>
      <c r="B22" s="13"/>
      <c r="C22" s="13"/>
      <c r="D22" s="29"/>
      <c r="E22" s="13"/>
      <c r="F22" s="29"/>
      <c r="G22" s="29"/>
      <c r="H22" s="34"/>
      <c r="I22" s="13"/>
      <c r="J22" s="13"/>
      <c r="K22" s="21"/>
      <c r="L22" s="21"/>
      <c r="M22" s="12"/>
      <c r="N22" s="12"/>
      <c r="O22" s="7"/>
      <c r="P22" s="7"/>
      <c r="Q22" s="7"/>
      <c r="R22" s="7"/>
    </row>
    <row r="23" spans="1:18" ht="19.5" customHeight="1" thickBot="1">
      <c r="A23" s="36" t="s">
        <v>5</v>
      </c>
      <c r="B23" s="13"/>
      <c r="C23" s="13"/>
      <c r="D23" s="37">
        <f>D11+D13+D15-D17-D19-D21</f>
        <v>7965</v>
      </c>
      <c r="E23" s="13"/>
      <c r="F23" s="37">
        <f>F11+F13+F15-F17-F19-F21</f>
        <v>7216</v>
      </c>
      <c r="G23" s="29"/>
      <c r="H23" s="34"/>
      <c r="I23" s="13"/>
      <c r="J23" s="13"/>
      <c r="K23" s="21"/>
      <c r="L23" s="21"/>
      <c r="M23" s="38" t="s">
        <v>11</v>
      </c>
      <c r="N23" s="12"/>
      <c r="O23" s="7"/>
      <c r="P23" s="7"/>
      <c r="Q23" s="7"/>
      <c r="R23" s="7"/>
    </row>
    <row r="24" spans="1:18" s="3" customFormat="1" ht="94.5">
      <c r="A24" s="39"/>
      <c r="B24" s="40"/>
      <c r="C24" s="40"/>
      <c r="D24" s="41"/>
      <c r="E24" s="13"/>
      <c r="F24" s="41"/>
      <c r="G24" s="29"/>
      <c r="H24" s="42"/>
      <c r="I24" s="40"/>
      <c r="J24" s="40"/>
      <c r="K24" s="43"/>
      <c r="L24" s="44" t="str">
        <f>IF(F23&gt;(2*F13),"YES","NO")</f>
        <v>YES</v>
      </c>
      <c r="M24" s="45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46"/>
      <c r="O24" s="7"/>
      <c r="P24" s="7"/>
      <c r="Q24" s="7"/>
      <c r="R24" s="7"/>
    </row>
    <row r="25" spans="1:18" ht="18.75" thickBot="1">
      <c r="A25" s="13"/>
      <c r="B25" s="13"/>
      <c r="C25" s="13"/>
      <c r="D25" s="29"/>
      <c r="E25" s="13"/>
      <c r="F25" s="29"/>
      <c r="G25" s="29"/>
      <c r="H25" s="34"/>
      <c r="I25" s="13"/>
      <c r="J25" s="13"/>
      <c r="K25" s="21"/>
      <c r="L25" s="21"/>
      <c r="M25" s="12"/>
      <c r="N25" s="12"/>
      <c r="O25" s="7"/>
      <c r="P25" s="7"/>
      <c r="Q25" s="7"/>
      <c r="R25" s="7"/>
    </row>
    <row r="26" spans="1:18" ht="19.5" customHeight="1" thickBot="1">
      <c r="A26" s="35" t="s">
        <v>9</v>
      </c>
      <c r="B26" s="35"/>
      <c r="C26" s="35"/>
      <c r="D26" s="28"/>
      <c r="E26" s="13"/>
      <c r="F26" s="28"/>
      <c r="G26" s="29"/>
      <c r="H26" s="34"/>
      <c r="I26" s="13"/>
      <c r="J26" s="13"/>
      <c r="K26" s="21"/>
      <c r="L26" s="21"/>
      <c r="M26" s="38" t="s">
        <v>11</v>
      </c>
      <c r="N26" s="12"/>
      <c r="O26" s="7"/>
      <c r="P26" s="7"/>
      <c r="Q26" s="7"/>
      <c r="R26" s="7"/>
    </row>
    <row r="27" spans="1:18" ht="18.75" thickBot="1">
      <c r="A27" s="13"/>
      <c r="B27" s="13"/>
      <c r="C27" s="13"/>
      <c r="D27" s="29"/>
      <c r="E27" s="13"/>
      <c r="F27" s="29"/>
      <c r="G27" s="29"/>
      <c r="H27" s="34"/>
      <c r="I27" s="13"/>
      <c r="J27" s="13"/>
      <c r="K27" s="21"/>
      <c r="L27" s="21"/>
      <c r="M27" s="12"/>
      <c r="N27" s="12"/>
      <c r="O27" s="7"/>
      <c r="P27" s="7"/>
      <c r="Q27" s="7"/>
      <c r="R27" s="7"/>
    </row>
    <row r="28" spans="1:18" ht="19.5" customHeight="1" thickBot="1">
      <c r="A28" s="35" t="s">
        <v>8</v>
      </c>
      <c r="B28" s="35"/>
      <c r="C28" s="35"/>
      <c r="D28" s="28"/>
      <c r="E28" s="13"/>
      <c r="F28" s="28"/>
      <c r="G28" s="29">
        <f>F28-D28</f>
        <v>0</v>
      </c>
      <c r="H28" s="34">
        <f>IF((D28&gt;F28),(D28-F28)/D28,IF(D28&lt;F28,-(D28-F28)/D28,IF(D28=F28,0)))</f>
        <v>0</v>
      </c>
      <c r="I28" s="13">
        <f>IF(D28-F28&lt;200,0,IF(D28-F28&gt;200,1,IF(D28-F28=200,1)))</f>
        <v>0</v>
      </c>
      <c r="J28" s="13">
        <f>IF(F28-D28&lt;200,0,IF(F28-D28&gt;200,1,IF(F28-D28=200,1)))</f>
        <v>0</v>
      </c>
      <c r="K28" s="21">
        <f>IF(H28&lt;0.15,0,IF(H28&gt;0.15,1,IF(H28=0.15,1)))</f>
        <v>0</v>
      </c>
      <c r="L28" s="21" t="str">
        <f>IF((H28&lt;15%)*AND(G28&lt;100000)*OR(G28&gt;-100000),"NO","YES")</f>
        <v>NO</v>
      </c>
      <c r="M28" s="25" t="str">
        <f>IF((L28="YES")*AND(I28+J28&lt;1),"Explanation not required, difference less than £200"," ")</f>
        <v> </v>
      </c>
      <c r="N28" s="30"/>
      <c r="O28" s="7"/>
      <c r="P28" s="7"/>
      <c r="Q28" s="7"/>
      <c r="R28" s="7"/>
    </row>
    <row r="29" spans="1:18" ht="18.75" thickBot="1">
      <c r="A29" s="13"/>
      <c r="B29" s="13"/>
      <c r="C29" s="13"/>
      <c r="D29" s="29"/>
      <c r="E29" s="13"/>
      <c r="F29" s="29"/>
      <c r="G29" s="29"/>
      <c r="H29" s="34"/>
      <c r="I29" s="13"/>
      <c r="J29" s="13"/>
      <c r="K29" s="21"/>
      <c r="L29" s="21"/>
      <c r="M29" s="12"/>
      <c r="N29" s="12"/>
      <c r="O29" s="7"/>
      <c r="P29" s="7"/>
      <c r="Q29" s="7"/>
      <c r="R29" s="7"/>
    </row>
    <row r="30" spans="1:18" ht="19.5" customHeight="1" thickBot="1">
      <c r="A30" s="35" t="s">
        <v>6</v>
      </c>
      <c r="B30" s="35"/>
      <c r="C30" s="35"/>
      <c r="D30" s="28"/>
      <c r="E30" s="13"/>
      <c r="F30" s="28"/>
      <c r="G30" s="29">
        <f>F30-D30</f>
        <v>0</v>
      </c>
      <c r="H30" s="34">
        <f>IF((D30&gt;F30),(D30-F30)/D30,IF(D30&lt;F30,-(D30-F30)/D30,IF(D30=F30,0)))</f>
        <v>0</v>
      </c>
      <c r="I30" s="13">
        <f>IF(D30-F30&lt;100,0,IF(D30-F30&gt;100,1,IF(D30-F30=100,1)))</f>
        <v>0</v>
      </c>
      <c r="J30" s="13">
        <f>IF(F30-D30&lt;100,0,IF(F30-D30&gt;100,1,IF(F30-D30=100,1)))</f>
        <v>0</v>
      </c>
      <c r="K30" s="21">
        <f>IF(H30&lt;0.15,0,IF(H30&gt;0.15,1,IF(H30=0.15,1)))</f>
        <v>0</v>
      </c>
      <c r="L30" s="21" t="str">
        <f>IF((H30&lt;15%)*AND(G30&lt;100000)*OR(G30&gt;-100000),"NO","YES")</f>
        <v>NO</v>
      </c>
      <c r="M30" s="25" t="str">
        <f>IF((L30="YES")*AND(I30+J30&lt;1),"Explanation not required, difference less than £200"," ")</f>
        <v> </v>
      </c>
      <c r="N30" s="30"/>
      <c r="O30" s="7"/>
      <c r="P30" s="7"/>
      <c r="Q30" s="7"/>
      <c r="R30" s="7"/>
    </row>
    <row r="31" spans="1:18" ht="18">
      <c r="A31" s="13"/>
      <c r="B31" s="13"/>
      <c r="C31" s="13"/>
      <c r="D31" s="13"/>
      <c r="E31" s="13"/>
      <c r="F31" s="13"/>
      <c r="G31" s="13"/>
      <c r="H31" s="34"/>
      <c r="I31" s="13"/>
      <c r="J31" s="13"/>
      <c r="K31" s="21"/>
      <c r="L31" s="21"/>
      <c r="M31" s="12"/>
      <c r="N31" s="12"/>
      <c r="O31" s="7"/>
      <c r="P31" s="7"/>
      <c r="Q31" s="7"/>
      <c r="R31" s="7"/>
    </row>
    <row r="32" spans="1:18" ht="18">
      <c r="A32" s="13"/>
      <c r="B32" s="13"/>
      <c r="C32" s="47" t="s">
        <v>10</v>
      </c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3"/>
      <c r="O32" s="7"/>
      <c r="P32" s="7"/>
      <c r="Q32" s="7"/>
      <c r="R32" s="7"/>
    </row>
    <row r="33" spans="1:22" ht="1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3"/>
      <c r="O33" s="8"/>
      <c r="P33" s="8"/>
      <c r="Q33" s="8"/>
      <c r="R33" s="8"/>
      <c r="S33" s="4"/>
      <c r="T33" s="4"/>
      <c r="U33" s="4"/>
      <c r="V33" s="4"/>
    </row>
    <row r="34" spans="1:22" ht="18">
      <c r="A34" s="13"/>
      <c r="B34" s="13"/>
      <c r="C34" s="47" t="s">
        <v>12</v>
      </c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48"/>
      <c r="O34" s="8"/>
      <c r="P34" s="8"/>
      <c r="Q34" s="8"/>
      <c r="R34" s="8"/>
      <c r="S34" s="4"/>
      <c r="T34" s="4"/>
      <c r="U34" s="4"/>
      <c r="V34" s="4"/>
    </row>
    <row r="35" spans="1:18" ht="18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2"/>
      <c r="N35" s="13"/>
      <c r="O35" s="7"/>
      <c r="P35" s="7"/>
      <c r="Q35" s="7"/>
      <c r="R35" s="7"/>
    </row>
    <row r="36" spans="1:18" ht="18">
      <c r="A36" s="13"/>
      <c r="B36" s="13"/>
      <c r="C36" s="47" t="s">
        <v>17</v>
      </c>
      <c r="D36" s="13"/>
      <c r="E36" s="13"/>
      <c r="F36" s="13"/>
      <c r="G36" s="13"/>
      <c r="H36" s="13"/>
      <c r="I36" s="13"/>
      <c r="J36" s="13"/>
      <c r="K36" s="13"/>
      <c r="L36" s="13"/>
      <c r="M36" s="12"/>
      <c r="N36" s="13"/>
      <c r="O36" s="7"/>
      <c r="P36" s="7"/>
      <c r="Q36" s="7"/>
      <c r="R36" s="7"/>
    </row>
    <row r="37" spans="1:18" ht="18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3"/>
      <c r="O37" s="7"/>
      <c r="P37" s="7"/>
      <c r="Q37" s="7"/>
      <c r="R37" s="7"/>
    </row>
    <row r="38" spans="1:18" ht="1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2"/>
      <c r="N38" s="13"/>
      <c r="O38" s="7"/>
      <c r="P38" s="7"/>
      <c r="Q38" s="7"/>
      <c r="R38" s="7"/>
    </row>
    <row r="39" spans="1:18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"/>
      <c r="N39" s="6"/>
      <c r="O39" s="7"/>
      <c r="P39" s="7"/>
      <c r="Q39" s="7"/>
      <c r="R39" s="7"/>
    </row>
    <row r="40" spans="1:18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"/>
      <c r="N40" s="6"/>
      <c r="O40" s="7"/>
      <c r="P40" s="7"/>
      <c r="Q40" s="7"/>
      <c r="R40" s="7"/>
    </row>
    <row r="41" spans="1:18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"/>
      <c r="N41" s="6"/>
      <c r="O41" s="7"/>
      <c r="P41" s="7"/>
      <c r="Q41" s="7"/>
      <c r="R41" s="7"/>
    </row>
    <row r="42" spans="1:18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"/>
      <c r="N42" s="6"/>
      <c r="O42" s="7"/>
      <c r="P42" s="7"/>
      <c r="Q42" s="7"/>
      <c r="R42" s="7"/>
    </row>
    <row r="43" spans="1:18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"/>
      <c r="N43" s="6"/>
      <c r="O43" s="7"/>
      <c r="P43" s="7"/>
      <c r="Q43" s="7"/>
      <c r="R43" s="7"/>
    </row>
    <row r="44" spans="1:18" ht="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  <c r="N44" s="6"/>
      <c r="O44" s="7"/>
      <c r="P44" s="7"/>
      <c r="Q44" s="7"/>
      <c r="R44" s="7"/>
    </row>
    <row r="45" spans="1:18" ht="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"/>
      <c r="N45" s="6"/>
      <c r="O45" s="7"/>
      <c r="P45" s="7"/>
      <c r="Q45" s="7"/>
      <c r="R45" s="7"/>
    </row>
    <row r="46" spans="1:18" ht="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"/>
      <c r="N46" s="6"/>
      <c r="O46" s="7"/>
      <c r="P46" s="7"/>
      <c r="Q46" s="7"/>
      <c r="R46" s="7"/>
    </row>
    <row r="47" spans="1:18" ht="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"/>
      <c r="N47" s="6"/>
      <c r="O47" s="7"/>
      <c r="P47" s="7"/>
      <c r="Q47" s="7"/>
      <c r="R47" s="7"/>
    </row>
    <row r="48" spans="1:18" ht="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"/>
      <c r="N48" s="6"/>
      <c r="O48" s="7"/>
      <c r="P48" s="7"/>
      <c r="Q48" s="7"/>
      <c r="R48" s="7"/>
    </row>
    <row r="49" spans="1:18" ht="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"/>
      <c r="N49" s="6"/>
      <c r="O49" s="7"/>
      <c r="P49" s="7"/>
      <c r="Q49" s="7"/>
      <c r="R49" s="7"/>
    </row>
    <row r="50" spans="1:18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  <c r="N50" s="6"/>
      <c r="O50" s="7"/>
      <c r="P50" s="7"/>
      <c r="Q50" s="7"/>
      <c r="R50" s="7"/>
    </row>
    <row r="51" spans="1:18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"/>
      <c r="N51" s="6"/>
      <c r="O51" s="7"/>
      <c r="P51" s="7"/>
      <c r="Q51" s="7"/>
      <c r="R51" s="7"/>
    </row>
    <row r="52" spans="1:18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  <c r="N52" s="6"/>
      <c r="O52" s="7"/>
      <c r="P52" s="7"/>
      <c r="Q52" s="7"/>
      <c r="R52" s="7"/>
    </row>
    <row r="53" spans="1:18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  <c r="N53" s="6"/>
      <c r="O53" s="7"/>
      <c r="P53" s="7"/>
      <c r="Q53" s="7"/>
      <c r="R53" s="7"/>
    </row>
    <row r="54" spans="1:18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"/>
      <c r="N54" s="6"/>
      <c r="O54" s="7"/>
      <c r="P54" s="7"/>
      <c r="Q54" s="7"/>
      <c r="R54" s="7"/>
    </row>
    <row r="55" spans="1:18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"/>
      <c r="N55" s="6"/>
      <c r="O55" s="7"/>
      <c r="P55" s="7"/>
      <c r="Q55" s="7"/>
      <c r="R55" s="7"/>
    </row>
    <row r="56" spans="1:18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5"/>
      <c r="N56" s="6"/>
      <c r="O56" s="7"/>
      <c r="P56" s="7"/>
      <c r="Q56" s="7"/>
      <c r="R56" s="7"/>
    </row>
    <row r="57" spans="1:18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6"/>
      <c r="O57" s="7"/>
      <c r="P57" s="7"/>
      <c r="Q57" s="7"/>
      <c r="R57" s="7"/>
    </row>
    <row r="58" spans="1:18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6"/>
      <c r="O58" s="7"/>
      <c r="P58" s="7"/>
      <c r="Q58" s="7"/>
      <c r="R58" s="7"/>
    </row>
    <row r="59" spans="1:18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  <c r="N59" s="6"/>
      <c r="O59" s="7"/>
      <c r="P59" s="7"/>
      <c r="Q59" s="7"/>
      <c r="R59" s="7"/>
    </row>
    <row r="60" spans="1:18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6"/>
      <c r="O60" s="7"/>
      <c r="P60" s="7"/>
      <c r="Q60" s="7"/>
      <c r="R60" s="7"/>
    </row>
    <row r="61" spans="1:18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5"/>
      <c r="N61" s="6"/>
      <c r="O61" s="7"/>
      <c r="P61" s="7"/>
      <c r="Q61" s="7"/>
      <c r="R61" s="7"/>
    </row>
    <row r="62" spans="1:18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5"/>
      <c r="N62" s="6"/>
      <c r="O62" s="7"/>
      <c r="P62" s="7"/>
      <c r="Q62" s="7"/>
      <c r="R62" s="7"/>
    </row>
    <row r="63" spans="1:18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5"/>
      <c r="N63" s="6"/>
      <c r="O63" s="7"/>
      <c r="P63" s="7"/>
      <c r="Q63" s="7"/>
      <c r="R63" s="7"/>
    </row>
    <row r="64" spans="1:18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5"/>
      <c r="N64" s="6"/>
      <c r="O64" s="7"/>
      <c r="P64" s="7"/>
      <c r="Q64" s="7"/>
      <c r="R64" s="7"/>
    </row>
    <row r="65" spans="1:18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5"/>
      <c r="N65" s="6"/>
      <c r="O65" s="7"/>
      <c r="P65" s="7"/>
      <c r="Q65" s="7"/>
      <c r="R65" s="7"/>
    </row>
    <row r="66" spans="1:18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7"/>
      <c r="P66" s="7"/>
      <c r="Q66" s="7"/>
      <c r="R66" s="7"/>
    </row>
    <row r="67" spans="1:18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7"/>
      <c r="P67" s="7"/>
      <c r="Q67" s="7"/>
      <c r="R67" s="7"/>
    </row>
    <row r="68" spans="1:18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5"/>
      <c r="N68" s="6"/>
      <c r="O68" s="7"/>
      <c r="P68" s="7"/>
      <c r="Q68" s="7"/>
      <c r="R68" s="7"/>
    </row>
    <row r="69" spans="1:18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5"/>
      <c r="N69" s="6"/>
      <c r="O69" s="7"/>
      <c r="P69" s="7"/>
      <c r="Q69" s="7"/>
      <c r="R69" s="7"/>
    </row>
    <row r="70" spans="1:18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6"/>
      <c r="O70" s="7"/>
      <c r="P70" s="7"/>
      <c r="Q70" s="7"/>
      <c r="R70" s="7"/>
    </row>
    <row r="71" spans="1:18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5"/>
      <c r="N71" s="6"/>
      <c r="O71" s="7"/>
      <c r="P71" s="7"/>
      <c r="Q71" s="7"/>
      <c r="R71" s="7"/>
    </row>
    <row r="72" spans="1:18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5"/>
      <c r="N72" s="6"/>
      <c r="O72" s="7"/>
      <c r="P72" s="7"/>
      <c r="Q72" s="7"/>
      <c r="R72" s="7"/>
    </row>
    <row r="73" spans="1:18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5"/>
      <c r="N73" s="6"/>
      <c r="O73" s="7"/>
      <c r="P73" s="7"/>
      <c r="Q73" s="7"/>
      <c r="R73" s="7"/>
    </row>
    <row r="74" spans="1:18" ht="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N74" s="6"/>
      <c r="O74" s="7"/>
      <c r="P74" s="7"/>
      <c r="Q74" s="7"/>
      <c r="R74" s="7"/>
    </row>
    <row r="75" spans="1:18" ht="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5"/>
      <c r="N75" s="6"/>
      <c r="O75" s="7"/>
      <c r="P75" s="7"/>
      <c r="Q75" s="7"/>
      <c r="R75" s="7"/>
    </row>
    <row r="76" spans="1:18" ht="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5"/>
      <c r="N76" s="6"/>
      <c r="O76" s="7"/>
      <c r="P76" s="7"/>
      <c r="Q76" s="7"/>
      <c r="R76" s="7"/>
    </row>
    <row r="77" spans="1:18" ht="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5"/>
      <c r="N77" s="6"/>
      <c r="O77" s="7"/>
      <c r="P77" s="7"/>
      <c r="Q77" s="7"/>
      <c r="R77" s="7"/>
    </row>
    <row r="78" spans="1:18" ht="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5"/>
      <c r="N78" s="6"/>
      <c r="O78" s="7"/>
      <c r="P78" s="7"/>
      <c r="Q78" s="7"/>
      <c r="R78" s="7"/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0">
      <selection activeCell="E17" sqref="E17"/>
    </sheetView>
  </sheetViews>
  <sheetFormatPr defaultColWidth="9.140625" defaultRowHeight="15"/>
  <sheetData>
    <row r="1" spans="1:17" ht="15.75" customHeight="1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2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2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21">
      <c r="A5" s="50"/>
      <c r="B5" s="50"/>
      <c r="C5" s="50"/>
      <c r="D5" s="49" t="s">
        <v>1</v>
      </c>
      <c r="E5" s="49" t="s">
        <v>1</v>
      </c>
      <c r="F5" s="49" t="s">
        <v>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21">
      <c r="A6" s="49" t="s">
        <v>22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21">
      <c r="A7" s="50"/>
      <c r="B7" s="51" t="s">
        <v>28</v>
      </c>
      <c r="C7" s="50"/>
      <c r="D7" s="51">
        <v>1383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15" customHeight="1">
      <c r="A8" s="50"/>
      <c r="B8" s="51"/>
      <c r="C8" s="50"/>
      <c r="D8" s="5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21">
      <c r="A9" s="50"/>
      <c r="B9" s="51"/>
      <c r="C9" s="50"/>
      <c r="D9" s="51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21">
      <c r="A10" s="50"/>
      <c r="B10" s="51"/>
      <c r="C10" s="50"/>
      <c r="D10" s="51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21">
      <c r="A11" s="50"/>
      <c r="B11" s="51"/>
      <c r="C11" s="50"/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21">
      <c r="A12" s="50"/>
      <c r="B12" s="51"/>
      <c r="C12" s="50"/>
      <c r="D12" s="51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21">
      <c r="A13" s="50"/>
      <c r="B13" s="51"/>
      <c r="C13" s="50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ht="21">
      <c r="A14" s="50"/>
      <c r="B14" s="50"/>
      <c r="C14" s="50"/>
      <c r="D14" s="50"/>
      <c r="E14" s="52">
        <f>SUM(D7:D13)</f>
        <v>1383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2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21">
      <c r="A16" s="49" t="s">
        <v>23</v>
      </c>
      <c r="B16" s="50"/>
      <c r="C16" s="50"/>
      <c r="D16" s="51"/>
      <c r="E16" s="50">
        <v>5833</v>
      </c>
      <c r="F16" s="50"/>
      <c r="G16" s="50"/>
      <c r="H16" s="50" t="s">
        <v>29</v>
      </c>
      <c r="I16" s="50"/>
      <c r="J16" s="50"/>
      <c r="K16" s="50"/>
      <c r="L16" s="50"/>
      <c r="M16" s="50"/>
      <c r="N16" s="50"/>
      <c r="O16" s="50"/>
      <c r="P16" s="50"/>
      <c r="Q16" s="50"/>
    </row>
    <row r="17" spans="1:17" ht="21">
      <c r="A17" s="50"/>
      <c r="B17" s="50"/>
      <c r="C17" s="50"/>
      <c r="D17" s="50"/>
      <c r="E17" s="52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21.75" thickBot="1">
      <c r="A18" s="49" t="s">
        <v>24</v>
      </c>
      <c r="B18" s="50"/>
      <c r="C18" s="50"/>
      <c r="D18" s="50"/>
      <c r="E18" s="50"/>
      <c r="F18" s="53">
        <v>7216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21.75" thickTop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2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Teresa</cp:lastModifiedBy>
  <cp:lastPrinted>2023-05-03T15:57:52Z</cp:lastPrinted>
  <dcterms:created xsi:type="dcterms:W3CDTF">2012-07-11T10:01:28Z</dcterms:created>
  <dcterms:modified xsi:type="dcterms:W3CDTF">2023-05-03T15:58:26Z</dcterms:modified>
  <cp:category/>
  <cp:version/>
  <cp:contentType/>
  <cp:contentStatus/>
</cp:coreProperties>
</file>